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/>
  <mc:AlternateContent xmlns:mc="http://schemas.openxmlformats.org/markup-compatibility/2006">
    <mc:Choice Requires="x15">
      <x15ac:absPath xmlns:x15ac="http://schemas.microsoft.com/office/spreadsheetml/2010/11/ac" url="D:\O\tonery\036\1 výzva\"/>
    </mc:Choice>
  </mc:AlternateContent>
  <xr:revisionPtr revIDLastSave="0" documentId="13_ncr:1_{F2BDFC6D-7255-4D1A-82E9-7B257520912D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Tonery!$B$2:$T$14</definedName>
  </definedNames>
  <calcPr calcId="191029"/>
</workbook>
</file>

<file path=xl/calcChain.xml><?xml version="1.0" encoding="utf-8"?>
<calcChain xmlns="http://schemas.openxmlformats.org/spreadsheetml/2006/main">
  <c r="S9" i="1" l="1"/>
  <c r="S10" i="1"/>
  <c r="R11" i="1"/>
  <c r="O11" i="1"/>
  <c r="S11" i="1"/>
  <c r="H11" i="1"/>
  <c r="O10" i="1"/>
  <c r="R10" i="1"/>
  <c r="H10" i="1"/>
  <c r="O9" i="1"/>
  <c r="H9" i="1"/>
  <c r="R9" i="1" l="1"/>
  <c r="H7" i="1"/>
  <c r="H8" i="1"/>
  <c r="S8" i="1" l="1"/>
  <c r="R8" i="1"/>
  <c r="O8" i="1"/>
  <c r="O7" i="1" l="1"/>
  <c r="P14" i="1" s="1"/>
  <c r="S7" i="1" l="1"/>
  <c r="R7" i="1"/>
  <c r="Q14" i="1" s="1"/>
</calcChain>
</file>

<file path=xl/sharedStrings.xml><?xml version="1.0" encoding="utf-8"?>
<sst xmlns="http://schemas.openxmlformats.org/spreadsheetml/2006/main" count="55" uniqueCount="47">
  <si>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</si>
  <si>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</si>
  <si>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</si>
  <si>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</si>
  <si>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</si>
  <si>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</si>
  <si>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</si>
  <si>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</si>
  <si>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</si>
  <si>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</si>
  <si>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</si>
  <si>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</si>
  <si>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</si>
  <si>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</si>
  <si>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</si>
  <si>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</si>
  <si>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</si>
  <si>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</si>
  <si>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</si>
  <si>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</si>
  <si>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</si>
  <si>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</si>
  <si>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</si>
  <si>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</si>
  <si>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</si>
  <si>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</si>
  <si>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</si>
  <si>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Příloha č. 2 Kupní smlouvy - technická specifikace
Tonery (II.) 036 - 2022 (originální)</t>
  </si>
  <si>
    <t>ks</t>
  </si>
  <si>
    <t>ANO</t>
  </si>
  <si>
    <t>SGS 2121-027</t>
  </si>
  <si>
    <t>NTIS - Ing. Miroslav Flídr, Ph.D.,
Tel.: 37763 2559,
E-mail: flidr@kky.zcu.cz</t>
  </si>
  <si>
    <t>Technická 8, 
301 00 Plzeň,
Fakulta aplikovaných věd - NTIS,
místnost UN 508</t>
  </si>
  <si>
    <t>KGS - Iveta Matějková, 
Tel.: 37763 5403, 725 986 427,
E-mail: imatejko@kgs.zcu.cz</t>
  </si>
  <si>
    <t>Riegrova 11, 
301 00 Plzeň,
 Fakulta filozofická - Katedra germanistiky a slavistiky,
místnost RJ 324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</si>
  <si>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</si>
  <si>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</si>
  <si>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color theme="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</si>
  <si>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 xml:space="preserve">Originální toner. Výtěžnost 3 500 stran. </t>
  </si>
  <si>
    <t xml:space="preserve">Originální toner. Výtěžnost 2 000 stran. </t>
  </si>
  <si>
    <t>Originální toner. Výtěžnost 2 000 stran.</t>
  </si>
  <si>
    <r>
      <t>Toner pro tiskárnu OKI MC352 -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</si>
  <si>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Toner pro tiskárnu OKI MC352 -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</si>
  <si>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pro tiskárnu OKI MC352 -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</si>
  <si>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pro tiskárnu OKI MC352 -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</si>
  <si>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Brother TN-3480 -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</si>
  <si>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8 000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</si>
</sst>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6" fillId="0" borderId="0"/>
  </cellStyleXfs>
  <cellXfs count="12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1"/>
  <sheetViews>
    <sheetView tabSelected="1" topLeftCell="F1" zoomScale="66" zoomScaleNormal="66" workbookViewId="0">
      <selection activeCell="M21" sqref="M2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0.7109375" style="1" customWidth="1"/>
    <col min="4" max="4" width="11.7109375" style="2" customWidth="1"/>
    <col min="5" max="5" width="11.28515625" style="3" customWidth="1"/>
    <col min="6" max="6" width="53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style="5" customWidth="1"/>
    <col min="12" max="12" width="36" style="5" customWidth="1"/>
    <col min="13" max="13" width="34.7109375" style="5" customWidth="1"/>
    <col min="14" max="14" width="25.7109375" style="1" customWidth="1"/>
    <col min="15" max="15" width="21.14062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2.28515625" style="5" hidden="1" customWidth="1"/>
    <col min="21" max="21" width="35.85546875" style="4" customWidth="1"/>
    <col min="22" max="16384" width="9.140625" style="5"/>
  </cols>
  <sheetData>
    <row r="1" spans="2:21" ht="43.15" customHeight="1" x14ac:dyDescent="0.25">
      <c r="B1" s="96" t="s">
        <v>27</v>
      </c>
      <c r="C1" s="97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79.900000000000006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69" t="s">
        <v>37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69" t="s">
        <v>8</v>
      </c>
      <c r="S6" s="69" t="s">
        <v>9</v>
      </c>
      <c r="T6" s="38" t="s">
        <v>25</v>
      </c>
      <c r="U6" s="38" t="s">
        <v>26</v>
      </c>
    </row>
    <row r="7" spans="2:21" ht="33.75" customHeight="1" thickTop="1" x14ac:dyDescent="0.25">
      <c r="B7" s="56">
        <v>1</v>
      </c>
      <c r="C7" s="86" t="s">
        <v>41</v>
      </c>
      <c r="D7" s="57">
        <v>1</v>
      </c>
      <c r="E7" s="58" t="s">
        <v>28</v>
      </c>
      <c r="F7" s="86" t="s">
        <v>38</v>
      </c>
      <c r="G7" s="119"/>
      <c r="H7" s="59" t="str">
        <f t="shared" ref="H7:H11" si="0">IF(P7&gt;1999,"ANO","NE")</f>
        <v>NE</v>
      </c>
      <c r="I7" s="108" t="s">
        <v>35</v>
      </c>
      <c r="J7" s="113" t="s">
        <v>36</v>
      </c>
      <c r="K7" s="116"/>
      <c r="L7" s="108" t="s">
        <v>31</v>
      </c>
      <c r="M7" s="108" t="s">
        <v>32</v>
      </c>
      <c r="N7" s="93">
        <v>21</v>
      </c>
      <c r="O7" s="60">
        <f>D7*P7</f>
        <v>1400</v>
      </c>
      <c r="P7" s="61">
        <v>1400</v>
      </c>
      <c r="Q7" s="123"/>
      <c r="R7" s="62">
        <f>D7*Q7</f>
        <v>0</v>
      </c>
      <c r="S7" s="63" t="str">
        <f t="shared" ref="S7" si="1">IF(ISNUMBER(Q7), IF(Q7&gt;P7,"NEVYHOVUJE","VYHOVUJE")," ")</f>
        <v xml:space="preserve"> </v>
      </c>
      <c r="T7" s="90"/>
      <c r="U7" s="90" t="s">
        <v>10</v>
      </c>
    </row>
    <row r="8" spans="2:21" ht="33.75" customHeight="1" x14ac:dyDescent="0.25">
      <c r="B8" s="48">
        <v>2</v>
      </c>
      <c r="C8" s="87" t="s">
        <v>42</v>
      </c>
      <c r="D8" s="49">
        <v>1</v>
      </c>
      <c r="E8" s="50" t="s">
        <v>28</v>
      </c>
      <c r="F8" s="87" t="s">
        <v>39</v>
      </c>
      <c r="G8" s="120"/>
      <c r="H8" s="51" t="str">
        <f t="shared" si="0"/>
        <v>NE</v>
      </c>
      <c r="I8" s="111"/>
      <c r="J8" s="114"/>
      <c r="K8" s="117"/>
      <c r="L8" s="109"/>
      <c r="M8" s="109"/>
      <c r="N8" s="94"/>
      <c r="O8" s="52">
        <f t="shared" ref="O8:O11" si="2">D8*P8</f>
        <v>1800</v>
      </c>
      <c r="P8" s="53">
        <v>1800</v>
      </c>
      <c r="Q8" s="124"/>
      <c r="R8" s="54">
        <f t="shared" ref="R8" si="3">D8*Q8</f>
        <v>0</v>
      </c>
      <c r="S8" s="55" t="str">
        <f t="shared" ref="S8" si="4">IF(ISNUMBER(Q8), IF(Q8&gt;P8,"NEVYHOVUJE","VYHOVUJE")," ")</f>
        <v xml:space="preserve"> </v>
      </c>
      <c r="T8" s="91"/>
      <c r="U8" s="91"/>
    </row>
    <row r="9" spans="2:21" ht="33.75" customHeight="1" x14ac:dyDescent="0.25">
      <c r="B9" s="48">
        <v>3</v>
      </c>
      <c r="C9" s="87" t="s">
        <v>43</v>
      </c>
      <c r="D9" s="49">
        <v>1</v>
      </c>
      <c r="E9" s="50" t="s">
        <v>28</v>
      </c>
      <c r="F9" s="87" t="s">
        <v>40</v>
      </c>
      <c r="G9" s="120"/>
      <c r="H9" s="51" t="str">
        <f t="shared" si="0"/>
        <v>NE</v>
      </c>
      <c r="I9" s="111"/>
      <c r="J9" s="114"/>
      <c r="K9" s="117"/>
      <c r="L9" s="109"/>
      <c r="M9" s="109"/>
      <c r="N9" s="94"/>
      <c r="O9" s="52">
        <f t="shared" si="2"/>
        <v>1800</v>
      </c>
      <c r="P9" s="53">
        <v>1800</v>
      </c>
      <c r="Q9" s="124"/>
      <c r="R9" s="54">
        <f t="shared" ref="R9" si="5">D9*Q9</f>
        <v>0</v>
      </c>
      <c r="S9" s="55" t="str">
        <f t="shared" ref="S9" si="6">IF(ISNUMBER(Q9), IF(Q9&gt;P9,"NEVYHOVUJE","VYHOVUJE")," ")</f>
        <v xml:space="preserve"> </v>
      </c>
      <c r="T9" s="91"/>
      <c r="U9" s="91"/>
    </row>
    <row r="10" spans="2:21" ht="33.75" customHeight="1" thickBot="1" x14ac:dyDescent="0.3">
      <c r="B10" s="64">
        <v>4</v>
      </c>
      <c r="C10" s="88" t="s">
        <v>44</v>
      </c>
      <c r="D10" s="65">
        <v>1</v>
      </c>
      <c r="E10" s="66" t="s">
        <v>28</v>
      </c>
      <c r="F10" s="88" t="s">
        <v>40</v>
      </c>
      <c r="G10" s="121"/>
      <c r="H10" s="70" t="str">
        <f t="shared" si="0"/>
        <v>NE</v>
      </c>
      <c r="I10" s="112"/>
      <c r="J10" s="115"/>
      <c r="K10" s="118"/>
      <c r="L10" s="110"/>
      <c r="M10" s="110"/>
      <c r="N10" s="95"/>
      <c r="O10" s="71">
        <f t="shared" si="2"/>
        <v>1800</v>
      </c>
      <c r="P10" s="67">
        <v>1800</v>
      </c>
      <c r="Q10" s="125"/>
      <c r="R10" s="72">
        <f t="shared" ref="R10" si="7">D10*Q10</f>
        <v>0</v>
      </c>
      <c r="S10" s="73" t="str">
        <f t="shared" ref="S10" si="8">IF(ISNUMBER(Q10), IF(Q10&gt;P10,"NEVYHOVUJE","VYHOVUJE")," ")</f>
        <v xml:space="preserve"> </v>
      </c>
      <c r="T10" s="92"/>
      <c r="U10" s="92"/>
    </row>
    <row r="11" spans="2:21" ht="93" customHeight="1" thickBot="1" x14ac:dyDescent="0.3">
      <c r="B11" s="74">
        <v>5</v>
      </c>
      <c r="C11" s="89" t="s">
        <v>45</v>
      </c>
      <c r="D11" s="75">
        <v>1</v>
      </c>
      <c r="E11" s="76" t="s">
        <v>28</v>
      </c>
      <c r="F11" s="89" t="s">
        <v>46</v>
      </c>
      <c r="G11" s="122"/>
      <c r="H11" s="77" t="str">
        <f t="shared" si="0"/>
        <v>ANO</v>
      </c>
      <c r="I11" s="85" t="s">
        <v>35</v>
      </c>
      <c r="J11" s="78" t="s">
        <v>29</v>
      </c>
      <c r="K11" s="79" t="s">
        <v>30</v>
      </c>
      <c r="L11" s="85" t="s">
        <v>33</v>
      </c>
      <c r="M11" s="85" t="s">
        <v>34</v>
      </c>
      <c r="N11" s="80">
        <v>21</v>
      </c>
      <c r="O11" s="81">
        <f t="shared" si="2"/>
        <v>2560</v>
      </c>
      <c r="P11" s="82">
        <v>2560</v>
      </c>
      <c r="Q11" s="126"/>
      <c r="R11" s="83">
        <f t="shared" ref="R11" si="9">D11*Q11</f>
        <v>0</v>
      </c>
      <c r="S11" s="84" t="str">
        <f t="shared" ref="S11" si="10">IF(ISNUMBER(Q11), IF(Q11&gt;P11,"NEVYHOVUJE","VYHOVUJE")," ")</f>
        <v xml:space="preserve"> </v>
      </c>
      <c r="T11" s="76"/>
      <c r="U11" s="76" t="s">
        <v>10</v>
      </c>
    </row>
    <row r="12" spans="2:21" ht="16.5" thickTop="1" thickBot="1" x14ac:dyDescent="0.3">
      <c r="C12" s="5"/>
      <c r="D12" s="5"/>
      <c r="E12" s="5"/>
      <c r="F12" s="5"/>
      <c r="G12" s="5"/>
      <c r="H12" s="5"/>
      <c r="I12" s="5"/>
      <c r="J12" s="5"/>
      <c r="N12" s="5"/>
      <c r="O12" s="5"/>
      <c r="R12" s="47"/>
    </row>
    <row r="13" spans="2:21" ht="60.75" customHeight="1" thickTop="1" thickBot="1" x14ac:dyDescent="0.3">
      <c r="B13" s="103" t="s">
        <v>14</v>
      </c>
      <c r="C13" s="104"/>
      <c r="D13" s="104"/>
      <c r="E13" s="104"/>
      <c r="F13" s="104"/>
      <c r="G13" s="104"/>
      <c r="H13" s="68"/>
      <c r="I13" s="27"/>
      <c r="J13" s="27"/>
      <c r="K13" s="27"/>
      <c r="L13" s="12"/>
      <c r="M13" s="12"/>
      <c r="N13" s="28"/>
      <c r="O13" s="28"/>
      <c r="P13" s="29" t="s">
        <v>11</v>
      </c>
      <c r="Q13" s="105" t="s">
        <v>12</v>
      </c>
      <c r="R13" s="106"/>
      <c r="S13" s="107"/>
      <c r="T13" s="22"/>
      <c r="U13" s="30"/>
    </row>
    <row r="14" spans="2:21" ht="33.75" customHeight="1" thickTop="1" thickBot="1" x14ac:dyDescent="0.3">
      <c r="B14" s="98" t="s">
        <v>15</v>
      </c>
      <c r="C14" s="99"/>
      <c r="D14" s="99"/>
      <c r="E14" s="99"/>
      <c r="F14" s="99"/>
      <c r="G14" s="99"/>
      <c r="H14" s="37"/>
      <c r="I14" s="31"/>
      <c r="L14" s="10"/>
      <c r="M14" s="10"/>
      <c r="N14" s="32"/>
      <c r="O14" s="32"/>
      <c r="P14" s="33">
        <f>SUM(O7:O11)</f>
        <v>9360</v>
      </c>
      <c r="Q14" s="100">
        <f>SUM(R7:R11)</f>
        <v>0</v>
      </c>
      <c r="R14" s="101"/>
      <c r="S14" s="102"/>
    </row>
    <row r="15" spans="2:21" ht="14.25" customHeight="1" thickTop="1" x14ac:dyDescent="0.25"/>
    <row r="16" spans="2:21" ht="14.25" customHeight="1" x14ac:dyDescent="0.25">
      <c r="B16" s="40"/>
    </row>
    <row r="17" spans="2:3" ht="14.25" customHeight="1" x14ac:dyDescent="0.25">
      <c r="B17" s="41"/>
      <c r="C17" s="40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UqnaSMbLmB324B/RUx0uQ2rFg2l9c8/DEYlilHLYfz1HLOeEYiRAYnOoPtTcQ78FijVPyNDYVIJg2IN/0+UsNg==" saltValue="K3x0brCPPDp+Vv2CjxG4Ig==" spinCount="100000" sheet="1" objects="1" scenarios="1"/>
  <mergeCells count="13">
    <mergeCell ref="B1:C1"/>
    <mergeCell ref="B14:G14"/>
    <mergeCell ref="Q14:S14"/>
    <mergeCell ref="B13:G13"/>
    <mergeCell ref="Q13:S13"/>
    <mergeCell ref="M7:M10"/>
    <mergeCell ref="L7:L10"/>
    <mergeCell ref="I7:I10"/>
    <mergeCell ref="J7:J10"/>
    <mergeCell ref="K7:K10"/>
    <mergeCell ref="T7:T10"/>
    <mergeCell ref="U7:U10"/>
    <mergeCell ref="N7:N10"/>
  </mergeCells>
  <conditionalFormatting sqref="B7:B11">
    <cfRule type="containsBlanks" dxfId="12" priority="61">
      <formula>LEN(TRIM(B7))=0</formula>
    </cfRule>
  </conditionalFormatting>
  <conditionalFormatting sqref="B7:B11">
    <cfRule type="cellIs" dxfId="11" priority="56" operator="greaterThanOrEqual">
      <formula>1</formula>
    </cfRule>
  </conditionalFormatting>
  <conditionalFormatting sqref="S7:S11">
    <cfRule type="cellIs" dxfId="10" priority="53" operator="equal">
      <formula>"VYHOVUJE"</formula>
    </cfRule>
  </conditionalFormatting>
  <conditionalFormatting sqref="S7:S11">
    <cfRule type="cellIs" dxfId="9" priority="52" operator="equal">
      <formula>"NEVYHOVUJE"</formula>
    </cfRule>
  </conditionalFormatting>
  <conditionalFormatting sqref="G7:G11 Q7:Q11">
    <cfRule type="containsBlanks" dxfId="8" priority="33">
      <formula>LEN(TRIM(G7))=0</formula>
    </cfRule>
  </conditionalFormatting>
  <conditionalFormatting sqref="G7:G11 Q7:Q11">
    <cfRule type="notContainsBlanks" dxfId="7" priority="31">
      <formula>LEN(TRIM(G7))&gt;0</formula>
    </cfRule>
  </conditionalFormatting>
  <conditionalFormatting sqref="G7:G11 Q7:Q11">
    <cfRule type="notContainsBlanks" dxfId="6" priority="30">
      <formula>LEN(TRIM(G7))&gt;0</formula>
    </cfRule>
  </conditionalFormatting>
  <conditionalFormatting sqref="G7:G11">
    <cfRule type="notContainsBlanks" dxfId="5" priority="29">
      <formula>LEN(TRIM(G7))&gt;0</formula>
    </cfRule>
  </conditionalFormatting>
  <conditionalFormatting sqref="H7:H11">
    <cfRule type="containsBlanks" dxfId="4" priority="7">
      <formula>LEN(TRIM(H7))=0</formula>
    </cfRule>
  </conditionalFormatting>
  <conditionalFormatting sqref="H7:H11">
    <cfRule type="notContainsBlanks" dxfId="3" priority="8">
      <formula>LEN(TRIM(H7))&gt;0</formula>
    </cfRule>
  </conditionalFormatting>
  <conditionalFormatting sqref="H7:H11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11">
    <cfRule type="containsBlanks" dxfId="0" priority="2">
      <formula>LEN(TRIM(D8))=0</formula>
    </cfRule>
  </conditionalFormatting>
  <dataValidations count="2">
    <dataValidation type="list" showInputMessage="1" showErrorMessage="1" sqref="J7 H7:H11" xr:uid="{00000000-0002-0000-0000-000001000000}">
      <formula1>"ANO,NE"</formula1>
    </dataValidation>
    <dataValidation type="list" showInputMessage="1" showErrorMessage="1" sqref="E7:E11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2022-08-05T13:51:37Z</cp:lastPrinted>
  <dcterms:created xsi:type="dcterms:W3CDTF">2014-03-05T12:43:32Z</dcterms:created>
  <dcterms:modified xsi:type="dcterms:W3CDTF">2022-08-18T08:05:25Z</dcterms:modified>
</cp:coreProperties>
</file>